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衔接资金分配表" sheetId="1" r:id="rId1"/>
  </sheets>
  <definedNames>
    <definedName name="_Order1" hidden="1">255</definedName>
    <definedName name="_Order2" hidden="1">255</definedName>
    <definedName name="_xlnm.Print_Area" hidden="1">#N/A</definedName>
    <definedName name="_xlnm.Print_Titles" hidden="1">#N/A</definedName>
  </definedNames>
  <calcPr calcId="144525" concurrentCalc="0"/>
</workbook>
</file>

<file path=xl/sharedStrings.xml><?xml version="1.0" encoding="utf-8"?>
<sst xmlns="http://schemas.openxmlformats.org/spreadsheetml/2006/main" count="63" uniqueCount="57">
  <si>
    <t>2023年度巩固拓展脱贫攻坚成果同乡村振兴衔接资金分配明细表</t>
  </si>
  <si>
    <t>单位：万元</t>
  </si>
  <si>
    <t>镇办(开发区)</t>
  </si>
  <si>
    <t>总计</t>
  </si>
  <si>
    <t>中央资金</t>
  </si>
  <si>
    <t>省级资金</t>
  </si>
  <si>
    <t xml:space="preserve">市级资金
</t>
  </si>
  <si>
    <t>区级资金</t>
  </si>
  <si>
    <t>淄财农整指【2022】61号</t>
  </si>
  <si>
    <t>淄财农整指【2023】26号</t>
  </si>
  <si>
    <t>淄财农整指【2023】4号</t>
  </si>
  <si>
    <t>合计</t>
  </si>
  <si>
    <t>淄财农整指【2022】69号</t>
  </si>
  <si>
    <t>淄财农整指【2023】13号</t>
  </si>
  <si>
    <t>淄财农整指【2023】18号</t>
  </si>
  <si>
    <t>区级综合预算</t>
  </si>
  <si>
    <t>川财预【2023】1号</t>
  </si>
  <si>
    <t>川财农整指【2023】31号</t>
  </si>
  <si>
    <t>川财农整指【2023】6号</t>
  </si>
  <si>
    <t>川财农整指【2023】23号</t>
  </si>
  <si>
    <t>川财农整指【2023】16号</t>
  </si>
  <si>
    <t>小计</t>
  </si>
  <si>
    <t>川财农整指【2023】7号</t>
  </si>
  <si>
    <t>川财预【2023】1号、川财农整指【2023】23号</t>
  </si>
  <si>
    <t>川财农整指【2023】44号</t>
  </si>
  <si>
    <t>川财农整指【2023】45号</t>
  </si>
  <si>
    <t>川财预【2023】1号、川财农整指【2023】44号</t>
  </si>
  <si>
    <t>公益岗</t>
  </si>
  <si>
    <t>吸纳中西部就业</t>
  </si>
  <si>
    <t>兜底保障资金（孝善扶贫奖补）</t>
  </si>
  <si>
    <t>有效衔接乡村振兴资金</t>
  </si>
  <si>
    <t>有效衔接乡村振兴切块资金</t>
  </si>
  <si>
    <t>南部山区补助资金</t>
  </si>
  <si>
    <t>庭院经济补助资金</t>
  </si>
  <si>
    <t>帮扶救助资金</t>
  </si>
  <si>
    <t>衔接资金绩效</t>
  </si>
  <si>
    <t>产业和基础设施设施项目建设资金</t>
  </si>
  <si>
    <t>2023年巩固拓展脱贫攻坚成果与乡村振兴有效衔接资金项目</t>
  </si>
  <si>
    <t>雨露计划</t>
  </si>
  <si>
    <t>统筹使用资金</t>
  </si>
  <si>
    <t>乡村公益性岗位性补贴</t>
  </si>
  <si>
    <t>产业和基础设施设施项目资金</t>
  </si>
  <si>
    <t>项目管理费</t>
  </si>
  <si>
    <t>农业农村局</t>
  </si>
  <si>
    <t>区乡村振兴中心</t>
  </si>
  <si>
    <t>区人社局</t>
  </si>
  <si>
    <t>区民政局</t>
  </si>
  <si>
    <t>钟楼街道办</t>
  </si>
  <si>
    <t>昆仑镇</t>
  </si>
  <si>
    <t>洪山镇</t>
  </si>
  <si>
    <t>寨里镇</t>
  </si>
  <si>
    <t>龙泉镇</t>
  </si>
  <si>
    <t>岭子镇</t>
  </si>
  <si>
    <t>西河镇</t>
  </si>
  <si>
    <t>太河镇</t>
  </si>
  <si>
    <t>双杨</t>
  </si>
  <si>
    <t>将军路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</si>
</sst>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000000_);[Red]\(0.0000000\)"/>
    <numFmt numFmtId="41" formatCode="_ * #,##0_ ;_ * \-#,##0_ ;_ * &quot;-&quot;_ ;_ @_ "/>
    <numFmt numFmtId="179" formatCode="0.000_ "/>
  </numFmts>
  <fonts count="29">
    <font>
      <sz val="9"/>
      <color indexed="8"/>
      <name val="宋体"/>
      <charset val="134"/>
    </font>
    <font>
      <sz val="18"/>
      <color indexed="8"/>
      <name val="方正小标宋简体"/>
      <charset val="134"/>
    </font>
    <font>
      <sz val="18"/>
      <color indexed="8"/>
      <name val="方正小标宋简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8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0" fillId="0" borderId="0"/>
    <xf numFmtId="41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3" borderId="1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/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21" borderId="19" applyNumberFormat="0" applyAlignment="0" applyProtection="0">
      <alignment vertical="center"/>
    </xf>
    <xf numFmtId="0" fontId="21" fillId="21" borderId="17" applyNumberFormat="0" applyAlignment="0" applyProtection="0">
      <alignment vertical="center"/>
    </xf>
    <xf numFmtId="0" fontId="14" fillId="8" borderId="1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0" borderId="0"/>
    <xf numFmtId="0" fontId="10" fillId="0" borderId="0"/>
    <xf numFmtId="0" fontId="9" fillId="0" borderId="0"/>
    <xf numFmtId="178" fontId="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6" fillId="0" borderId="0"/>
  </cellStyleXfs>
  <cellXfs count="31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2 5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6" xfId="56"/>
    <cellStyle name="常规 2 8" xfId="57"/>
    <cellStyle name="常规 3" xfId="58"/>
    <cellStyle name="千位分隔 2" xfId="59"/>
    <cellStyle name="常规 4" xfId="60"/>
    <cellStyle name="常规 4 2" xfId="61"/>
    <cellStyle name="常规 5" xfId="62"/>
    <cellStyle name="常规 7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2"/>
  <sheetViews>
    <sheetView tabSelected="1" zoomScale="85" zoomScaleNormal="85" workbookViewId="0">
      <pane ySplit="1" topLeftCell="A2" activePane="bottomLeft" state="frozen"/>
      <selection/>
      <selection pane="bottomLeft" activeCell="A1" sqref="A1:U1"/>
    </sheetView>
  </sheetViews>
  <sheetFormatPr defaultColWidth="9.33333333333333" defaultRowHeight="11.25"/>
  <cols>
    <col min="1" max="1" width="14" style="2" customWidth="1"/>
    <col min="2" max="3" width="17.3333333333333" style="2" customWidth="1"/>
    <col min="4" max="4" width="16.5" style="2" customWidth="1"/>
    <col min="5" max="5" width="11.6666666666667" style="2" customWidth="1"/>
    <col min="6" max="6" width="12.8333333333333" style="2" customWidth="1"/>
    <col min="7" max="7" width="13" style="2" customWidth="1"/>
    <col min="8" max="8" width="13.8333333333333" style="2" customWidth="1"/>
    <col min="9" max="9" width="10.8333333333333" style="2" customWidth="1"/>
    <col min="10" max="10" width="10.1666666666667" style="2" customWidth="1"/>
    <col min="11" max="11" width="13.1666666666667" style="2" customWidth="1"/>
    <col min="12" max="12" width="13" style="2" customWidth="1"/>
    <col min="13" max="13" width="10.1666666666667" style="2" customWidth="1"/>
    <col min="14" max="14" width="12.1666666666667" style="2" customWidth="1"/>
    <col min="15" max="16" width="9.5" style="2" customWidth="1"/>
    <col min="17" max="17" width="11.6666666666667" style="2" customWidth="1"/>
    <col min="18" max="18" width="14.1666666666667" style="2" customWidth="1"/>
    <col min="19" max="19" width="11.8333333333333" style="2" customWidth="1"/>
    <col min="20" max="20" width="12.8333333333333" style="2" customWidth="1"/>
    <col min="21" max="21" width="15.8333333333333" style="2" customWidth="1"/>
    <col min="22" max="22" width="20.3333333333333" style="2" customWidth="1"/>
    <col min="23" max="16384" width="9.33333333333333" style="2"/>
  </cols>
  <sheetData>
    <row r="1" ht="24" customHeight="1" spans="1:2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4" spans="1:22">
      <c r="A2" s="5"/>
      <c r="B2" s="5"/>
      <c r="C2" s="5"/>
      <c r="D2" s="5"/>
      <c r="E2" s="5"/>
      <c r="F2" s="5"/>
      <c r="G2" s="5"/>
      <c r="H2" s="5"/>
      <c r="I2" s="21"/>
      <c r="J2" s="21"/>
      <c r="K2" s="21"/>
      <c r="L2" s="21"/>
      <c r="M2" s="21"/>
      <c r="N2" s="22"/>
      <c r="O2" s="22"/>
      <c r="P2" s="23"/>
      <c r="Q2" s="23"/>
      <c r="R2" s="23"/>
      <c r="S2" s="22"/>
      <c r="T2" s="22"/>
      <c r="U2" s="29" t="s">
        <v>1</v>
      </c>
      <c r="V2" s="29"/>
    </row>
    <row r="3" ht="34.5" customHeight="1" spans="1:22">
      <c r="A3" s="6" t="s">
        <v>2</v>
      </c>
      <c r="B3" s="7" t="s">
        <v>3</v>
      </c>
      <c r="C3" s="7" t="s">
        <v>4</v>
      </c>
      <c r="D3" s="7"/>
      <c r="E3" s="8" t="s">
        <v>5</v>
      </c>
      <c r="F3" s="8"/>
      <c r="G3" s="8"/>
      <c r="H3" s="8"/>
      <c r="I3" s="8" t="s">
        <v>6</v>
      </c>
      <c r="J3" s="8"/>
      <c r="K3" s="8"/>
      <c r="L3" s="8"/>
      <c r="M3" s="8"/>
      <c r="N3" s="8"/>
      <c r="O3" s="8"/>
      <c r="P3" s="8"/>
      <c r="Q3" s="8"/>
      <c r="R3" s="10"/>
      <c r="S3" s="7" t="s">
        <v>7</v>
      </c>
      <c r="T3" s="7"/>
      <c r="U3" s="7"/>
      <c r="V3" s="7"/>
    </row>
    <row r="4" ht="48.75" customHeight="1" spans="1:22">
      <c r="A4" s="6"/>
      <c r="B4" s="7"/>
      <c r="C4" s="6" t="s">
        <v>8</v>
      </c>
      <c r="D4" s="9" t="s">
        <v>9</v>
      </c>
      <c r="E4" s="9" t="s">
        <v>10</v>
      </c>
      <c r="F4" s="8"/>
      <c r="G4" s="8"/>
      <c r="H4" s="10"/>
      <c r="I4" s="11" t="s">
        <v>11</v>
      </c>
      <c r="J4" s="6" t="s">
        <v>12</v>
      </c>
      <c r="K4" s="6"/>
      <c r="L4" s="6"/>
      <c r="M4" s="6" t="s">
        <v>13</v>
      </c>
      <c r="N4" s="6"/>
      <c r="O4" s="6"/>
      <c r="P4" s="6"/>
      <c r="Q4" s="6"/>
      <c r="R4" s="6" t="s">
        <v>14</v>
      </c>
      <c r="S4" s="7" t="s">
        <v>15</v>
      </c>
      <c r="T4" s="7"/>
      <c r="U4" s="7"/>
      <c r="V4" s="7"/>
    </row>
    <row r="5" ht="76.9" customHeight="1" spans="1:22">
      <c r="A5" s="6"/>
      <c r="B5" s="7"/>
      <c r="C5" s="6" t="s">
        <v>16</v>
      </c>
      <c r="D5" s="11" t="s">
        <v>17</v>
      </c>
      <c r="E5" s="12" t="s">
        <v>11</v>
      </c>
      <c r="F5" s="6" t="s">
        <v>18</v>
      </c>
      <c r="G5" s="6" t="s">
        <v>19</v>
      </c>
      <c r="H5" s="11" t="s">
        <v>20</v>
      </c>
      <c r="I5" s="24"/>
      <c r="J5" s="11" t="s">
        <v>21</v>
      </c>
      <c r="K5" s="6" t="s">
        <v>22</v>
      </c>
      <c r="L5" s="6" t="s">
        <v>23</v>
      </c>
      <c r="M5" s="25" t="s">
        <v>21</v>
      </c>
      <c r="N5" s="6" t="s">
        <v>19</v>
      </c>
      <c r="O5" s="6"/>
      <c r="P5" s="6"/>
      <c r="Q5" s="16" t="s">
        <v>24</v>
      </c>
      <c r="R5" s="16" t="s">
        <v>25</v>
      </c>
      <c r="S5" s="11" t="s">
        <v>11</v>
      </c>
      <c r="T5" s="6" t="s">
        <v>19</v>
      </c>
      <c r="U5" s="6"/>
      <c r="V5" s="30" t="s">
        <v>26</v>
      </c>
    </row>
    <row r="6" ht="48.6" customHeight="1" spans="1:22">
      <c r="A6" s="6"/>
      <c r="B6" s="7"/>
      <c r="C6" s="12" t="s">
        <v>27</v>
      </c>
      <c r="D6" s="11" t="s">
        <v>28</v>
      </c>
      <c r="E6" s="13"/>
      <c r="F6" s="6"/>
      <c r="G6" s="6"/>
      <c r="H6" s="14"/>
      <c r="I6" s="24"/>
      <c r="J6" s="24"/>
      <c r="K6" s="6" t="s">
        <v>29</v>
      </c>
      <c r="L6" s="6" t="s">
        <v>30</v>
      </c>
      <c r="M6" s="26"/>
      <c r="N6" s="6" t="s">
        <v>31</v>
      </c>
      <c r="O6" s="6" t="s">
        <v>32</v>
      </c>
      <c r="P6" s="6" t="s">
        <v>33</v>
      </c>
      <c r="Q6" s="6" t="s">
        <v>34</v>
      </c>
      <c r="R6" s="11" t="s">
        <v>35</v>
      </c>
      <c r="S6" s="24"/>
      <c r="T6" s="6" t="s">
        <v>36</v>
      </c>
      <c r="U6" s="6"/>
      <c r="V6" s="6" t="s">
        <v>37</v>
      </c>
    </row>
    <row r="7" ht="66.75" customHeight="1" spans="1:22">
      <c r="A7" s="6"/>
      <c r="B7" s="7"/>
      <c r="C7" s="15"/>
      <c r="D7" s="14"/>
      <c r="E7" s="15"/>
      <c r="F7" s="16" t="s">
        <v>38</v>
      </c>
      <c r="G7" s="16" t="s">
        <v>39</v>
      </c>
      <c r="H7" s="6" t="s">
        <v>40</v>
      </c>
      <c r="I7" s="14"/>
      <c r="J7" s="14"/>
      <c r="K7" s="6"/>
      <c r="L7" s="6"/>
      <c r="M7" s="27"/>
      <c r="N7" s="6"/>
      <c r="O7" s="6"/>
      <c r="P7" s="6"/>
      <c r="Q7" s="6"/>
      <c r="R7" s="14"/>
      <c r="S7" s="14"/>
      <c r="T7" s="16" t="s">
        <v>41</v>
      </c>
      <c r="U7" s="6" t="s">
        <v>42</v>
      </c>
      <c r="V7" s="6"/>
    </row>
    <row r="8" s="1" customFormat="1" ht="34.9" customHeight="1" spans="1:22">
      <c r="A8" s="6" t="s">
        <v>11</v>
      </c>
      <c r="B8" s="17">
        <f>SUM(B9:B22)</f>
        <v>6580</v>
      </c>
      <c r="C8" s="18">
        <f t="shared" ref="C8:V8" si="0">SUM(C9:C22)</f>
        <v>36</v>
      </c>
      <c r="D8" s="18">
        <f t="shared" si="0"/>
        <v>27</v>
      </c>
      <c r="E8" s="17">
        <f t="shared" si="0"/>
        <v>2849</v>
      </c>
      <c r="F8" s="18">
        <f t="shared" si="0"/>
        <v>131</v>
      </c>
      <c r="G8" s="18">
        <f t="shared" si="0"/>
        <v>1638</v>
      </c>
      <c r="H8" s="18">
        <f t="shared" si="0"/>
        <v>1080</v>
      </c>
      <c r="I8" s="18">
        <f t="shared" si="0"/>
        <v>2006</v>
      </c>
      <c r="J8" s="18">
        <f t="shared" si="0"/>
        <v>815</v>
      </c>
      <c r="K8" s="18">
        <f t="shared" si="0"/>
        <v>215</v>
      </c>
      <c r="L8" s="18">
        <f t="shared" si="0"/>
        <v>600</v>
      </c>
      <c r="M8" s="18">
        <f t="shared" si="0"/>
        <v>991</v>
      </c>
      <c r="N8" s="18">
        <f t="shared" si="0"/>
        <v>400</v>
      </c>
      <c r="O8" s="18">
        <f t="shared" si="0"/>
        <v>300</v>
      </c>
      <c r="P8" s="18">
        <f t="shared" si="0"/>
        <v>50</v>
      </c>
      <c r="Q8" s="18">
        <f t="shared" si="0"/>
        <v>241</v>
      </c>
      <c r="R8" s="18">
        <f t="shared" si="0"/>
        <v>200</v>
      </c>
      <c r="S8" s="18">
        <f t="shared" si="0"/>
        <v>1662</v>
      </c>
      <c r="T8" s="18">
        <f t="shared" si="0"/>
        <v>568</v>
      </c>
      <c r="U8" s="18">
        <f t="shared" si="0"/>
        <v>63</v>
      </c>
      <c r="V8" s="18">
        <f t="shared" si="0"/>
        <v>1031</v>
      </c>
    </row>
    <row r="9" s="1" customFormat="1" ht="34.9" customHeight="1" spans="1:22">
      <c r="A9" s="6" t="s">
        <v>43</v>
      </c>
      <c r="B9" s="17">
        <f>C9+E9+I9+S9+D9</f>
        <v>400</v>
      </c>
      <c r="C9" s="18"/>
      <c r="D9" s="18"/>
      <c r="E9" s="6"/>
      <c r="F9" s="6"/>
      <c r="G9" s="6"/>
      <c r="H9" s="6"/>
      <c r="I9" s="6">
        <f>J9+M9+R9</f>
        <v>241</v>
      </c>
      <c r="J9" s="6"/>
      <c r="K9" s="6"/>
      <c r="L9" s="6"/>
      <c r="M9" s="6">
        <f>SUM(N9:Q9)</f>
        <v>241</v>
      </c>
      <c r="N9" s="6"/>
      <c r="O9" s="6"/>
      <c r="P9" s="6"/>
      <c r="Q9" s="6">
        <v>241</v>
      </c>
      <c r="R9" s="6"/>
      <c r="S9" s="18">
        <f>T9+U9+V9</f>
        <v>159</v>
      </c>
      <c r="T9" s="14"/>
      <c r="U9" s="6"/>
      <c r="V9" s="6">
        <v>159</v>
      </c>
    </row>
    <row r="10" s="1" customFormat="1" ht="48.6" customHeight="1" spans="1:22">
      <c r="A10" s="6" t="s">
        <v>44</v>
      </c>
      <c r="B10" s="17">
        <f>C10+E10+I10+S10+D10</f>
        <v>1272.475</v>
      </c>
      <c r="C10" s="17"/>
      <c r="D10" s="18">
        <v>27</v>
      </c>
      <c r="E10" s="6">
        <f>F10+G10</f>
        <v>321</v>
      </c>
      <c r="F10" s="6">
        <v>131</v>
      </c>
      <c r="G10" s="6">
        <v>190</v>
      </c>
      <c r="H10" s="6"/>
      <c r="I10" s="6">
        <f t="shared" ref="I10:I22" si="1">J10+M10+R10</f>
        <v>0</v>
      </c>
      <c r="J10" s="6">
        <f>SUM(K10:L10)</f>
        <v>0</v>
      </c>
      <c r="K10" s="6"/>
      <c r="L10" s="6"/>
      <c r="M10" s="6">
        <f t="shared" ref="M10:M22" si="2">SUM(N10:Q10)</f>
        <v>0</v>
      </c>
      <c r="N10" s="6"/>
      <c r="O10" s="6"/>
      <c r="P10" s="6"/>
      <c r="Q10" s="6"/>
      <c r="R10" s="6"/>
      <c r="S10" s="6">
        <f>T10+U10+V10</f>
        <v>924.475</v>
      </c>
      <c r="T10" s="6">
        <v>0</v>
      </c>
      <c r="U10" s="6">
        <v>52.475</v>
      </c>
      <c r="V10" s="6">
        <f>1121.8+95.2+5-159-191</f>
        <v>872</v>
      </c>
    </row>
    <row r="11" s="1" customFormat="1" ht="36.6" customHeight="1" spans="1:22">
      <c r="A11" s="6" t="s">
        <v>45</v>
      </c>
      <c r="B11" s="17">
        <f t="shared" ref="B11:B22" si="3">C11+E11+I11+S11</f>
        <v>1331</v>
      </c>
      <c r="C11" s="18">
        <v>36</v>
      </c>
      <c r="D11" s="17"/>
      <c r="E11" s="6">
        <f>F11+G11+H11</f>
        <v>1080</v>
      </c>
      <c r="F11" s="6"/>
      <c r="G11" s="6"/>
      <c r="H11" s="6">
        <v>1080</v>
      </c>
      <c r="I11" s="6">
        <f t="shared" si="1"/>
        <v>215</v>
      </c>
      <c r="J11" s="6">
        <f>SUM(K11:L11)</f>
        <v>215</v>
      </c>
      <c r="K11" s="6">
        <v>215</v>
      </c>
      <c r="L11" s="6"/>
      <c r="M11" s="6">
        <f t="shared" si="2"/>
        <v>0</v>
      </c>
      <c r="N11" s="6"/>
      <c r="O11" s="6"/>
      <c r="P11" s="6"/>
      <c r="Q11" s="6"/>
      <c r="R11" s="6"/>
      <c r="S11" s="6">
        <f t="shared" ref="S11:S22" si="4">T11+U11+V11</f>
        <v>0</v>
      </c>
      <c r="T11" s="6">
        <v>0</v>
      </c>
      <c r="U11" s="6"/>
      <c r="V11" s="6"/>
    </row>
    <row r="12" s="1" customFormat="1" ht="37.9" customHeight="1" spans="1:22">
      <c r="A12" s="6" t="s">
        <v>46</v>
      </c>
      <c r="B12" s="17">
        <f t="shared" si="3"/>
        <v>0</v>
      </c>
      <c r="C12" s="17"/>
      <c r="D12" s="17"/>
      <c r="E12" s="6">
        <f t="shared" ref="E12:E22" si="5">F12+G12</f>
        <v>0</v>
      </c>
      <c r="F12" s="6"/>
      <c r="G12" s="6"/>
      <c r="H12" s="6"/>
      <c r="I12" s="6">
        <f t="shared" si="1"/>
        <v>0</v>
      </c>
      <c r="J12" s="6">
        <f>SUM(K12:L12)</f>
        <v>0</v>
      </c>
      <c r="K12" s="6"/>
      <c r="L12" s="6"/>
      <c r="M12" s="6">
        <f t="shared" si="2"/>
        <v>0</v>
      </c>
      <c r="N12" s="6"/>
      <c r="O12" s="6"/>
      <c r="P12" s="28"/>
      <c r="Q12" s="6"/>
      <c r="R12" s="6"/>
      <c r="S12" s="6">
        <f t="shared" si="4"/>
        <v>0</v>
      </c>
      <c r="T12" s="6">
        <f>U12</f>
        <v>0</v>
      </c>
      <c r="U12" s="6"/>
      <c r="V12" s="6"/>
    </row>
    <row r="13" s="1" customFormat="1" ht="38.45" customHeight="1" spans="1:22">
      <c r="A13" s="6" t="s">
        <v>47</v>
      </c>
      <c r="B13" s="17">
        <f t="shared" si="3"/>
        <v>100.3</v>
      </c>
      <c r="C13" s="17"/>
      <c r="D13" s="17"/>
      <c r="E13" s="6">
        <f t="shared" si="5"/>
        <v>100</v>
      </c>
      <c r="F13" s="6"/>
      <c r="G13" s="6">
        <v>100</v>
      </c>
      <c r="H13" s="6"/>
      <c r="I13" s="6">
        <f t="shared" si="1"/>
        <v>0</v>
      </c>
      <c r="J13" s="6">
        <f t="shared" ref="J13:J20" si="6">SUM(K13:L13)</f>
        <v>0</v>
      </c>
      <c r="K13" s="6"/>
      <c r="L13" s="6"/>
      <c r="M13" s="6">
        <f t="shared" si="2"/>
        <v>0</v>
      </c>
      <c r="N13" s="6"/>
      <c r="O13" s="6"/>
      <c r="P13" s="6"/>
      <c r="Q13" s="6"/>
      <c r="R13" s="6"/>
      <c r="S13" s="6">
        <f t="shared" si="4"/>
        <v>0.3</v>
      </c>
      <c r="T13" s="6">
        <v>0</v>
      </c>
      <c r="U13" s="6">
        <v>0.3</v>
      </c>
      <c r="V13" s="6"/>
    </row>
    <row r="14" s="1" customFormat="1" ht="37.15" customHeight="1" spans="1:22">
      <c r="A14" s="6" t="s">
        <v>48</v>
      </c>
      <c r="B14" s="17">
        <f t="shared" si="3"/>
        <v>462.3</v>
      </c>
      <c r="C14" s="17"/>
      <c r="D14" s="17"/>
      <c r="E14" s="6">
        <f t="shared" si="5"/>
        <v>205</v>
      </c>
      <c r="F14" s="6"/>
      <c r="G14" s="6">
        <v>205</v>
      </c>
      <c r="H14" s="6"/>
      <c r="I14" s="6">
        <f t="shared" si="1"/>
        <v>16</v>
      </c>
      <c r="J14" s="6">
        <f t="shared" si="6"/>
        <v>0</v>
      </c>
      <c r="K14" s="6"/>
      <c r="L14" s="6"/>
      <c r="M14" s="6">
        <f t="shared" si="2"/>
        <v>0</v>
      </c>
      <c r="N14" s="6"/>
      <c r="O14" s="6"/>
      <c r="P14" s="6"/>
      <c r="Q14" s="6"/>
      <c r="R14" s="6">
        <v>16</v>
      </c>
      <c r="S14" s="6">
        <f t="shared" si="4"/>
        <v>241.3</v>
      </c>
      <c r="T14" s="6">
        <f>140+100</f>
        <v>240</v>
      </c>
      <c r="U14" s="6">
        <f>1+0.3</f>
        <v>1.3</v>
      </c>
      <c r="V14" s="6"/>
    </row>
    <row r="15" s="1" customFormat="1" ht="24.6" customHeight="1" spans="1:22">
      <c r="A15" s="6" t="s">
        <v>49</v>
      </c>
      <c r="B15" s="17">
        <f t="shared" si="3"/>
        <v>300.9</v>
      </c>
      <c r="C15" s="17"/>
      <c r="D15" s="17"/>
      <c r="E15" s="6">
        <f t="shared" si="5"/>
        <v>200</v>
      </c>
      <c r="F15" s="6"/>
      <c r="G15" s="6">
        <v>200</v>
      </c>
      <c r="H15" s="6"/>
      <c r="I15" s="6">
        <f t="shared" si="1"/>
        <v>0</v>
      </c>
      <c r="J15" s="6">
        <f t="shared" si="6"/>
        <v>0</v>
      </c>
      <c r="K15" s="6"/>
      <c r="L15" s="6"/>
      <c r="M15" s="6">
        <f t="shared" si="2"/>
        <v>0</v>
      </c>
      <c r="N15" s="6"/>
      <c r="O15" s="6"/>
      <c r="P15" s="6"/>
      <c r="Q15" s="6"/>
      <c r="R15" s="6"/>
      <c r="S15" s="6">
        <f t="shared" si="4"/>
        <v>100.9</v>
      </c>
      <c r="T15" s="6">
        <v>100</v>
      </c>
      <c r="U15" s="6">
        <v>0.9</v>
      </c>
      <c r="V15" s="6"/>
    </row>
    <row r="16" s="1" customFormat="1" ht="24.6" customHeight="1" spans="1:22">
      <c r="A16" s="6" t="s">
        <v>50</v>
      </c>
      <c r="B16" s="17">
        <f t="shared" si="3"/>
        <v>752.2</v>
      </c>
      <c r="C16" s="17"/>
      <c r="D16" s="17"/>
      <c r="E16" s="6">
        <f t="shared" si="5"/>
        <v>163</v>
      </c>
      <c r="F16" s="6"/>
      <c r="G16" s="6">
        <v>163</v>
      </c>
      <c r="H16" s="6"/>
      <c r="I16" s="6">
        <f t="shared" si="1"/>
        <v>500</v>
      </c>
      <c r="J16" s="6">
        <f t="shared" si="6"/>
        <v>500</v>
      </c>
      <c r="K16" s="6"/>
      <c r="L16" s="6">
        <v>500</v>
      </c>
      <c r="M16" s="6">
        <f t="shared" si="2"/>
        <v>0</v>
      </c>
      <c r="N16" s="6"/>
      <c r="O16" s="6"/>
      <c r="P16" s="6"/>
      <c r="Q16" s="6"/>
      <c r="R16" s="6"/>
      <c r="S16" s="6">
        <f t="shared" si="4"/>
        <v>89.2</v>
      </c>
      <c r="T16" s="6">
        <v>87</v>
      </c>
      <c r="U16" s="6">
        <v>2.2</v>
      </c>
      <c r="V16" s="6"/>
    </row>
    <row r="17" s="1" customFormat="1" ht="24.6" customHeight="1" spans="1:22">
      <c r="A17" s="6" t="s">
        <v>51</v>
      </c>
      <c r="B17" s="17">
        <f t="shared" si="3"/>
        <v>100.3</v>
      </c>
      <c r="C17" s="17"/>
      <c r="D17" s="17"/>
      <c r="E17" s="6">
        <f t="shared" si="5"/>
        <v>0</v>
      </c>
      <c r="F17" s="6"/>
      <c r="G17" s="6"/>
      <c r="H17" s="6"/>
      <c r="I17" s="6">
        <f t="shared" si="1"/>
        <v>100</v>
      </c>
      <c r="J17" s="6">
        <f t="shared" si="6"/>
        <v>0</v>
      </c>
      <c r="K17" s="6"/>
      <c r="L17" s="6"/>
      <c r="M17" s="6">
        <f t="shared" si="2"/>
        <v>0</v>
      </c>
      <c r="N17" s="6"/>
      <c r="O17" s="6"/>
      <c r="P17" s="6"/>
      <c r="Q17" s="6"/>
      <c r="R17" s="6">
        <v>100</v>
      </c>
      <c r="S17" s="6">
        <f t="shared" si="4"/>
        <v>0.3</v>
      </c>
      <c r="T17" s="6"/>
      <c r="U17" s="6">
        <v>0.3</v>
      </c>
      <c r="V17" s="6"/>
    </row>
    <row r="18" s="1" customFormat="1" ht="24.6" customHeight="1" spans="1:22">
      <c r="A18" s="6" t="s">
        <v>52</v>
      </c>
      <c r="B18" s="17">
        <f t="shared" si="3"/>
        <v>300.9</v>
      </c>
      <c r="C18" s="17"/>
      <c r="D18" s="17"/>
      <c r="E18" s="6">
        <f t="shared" si="5"/>
        <v>100</v>
      </c>
      <c r="F18" s="6"/>
      <c r="G18" s="6">
        <v>100</v>
      </c>
      <c r="H18" s="6"/>
      <c r="I18" s="6">
        <f t="shared" si="1"/>
        <v>200</v>
      </c>
      <c r="J18" s="6">
        <f t="shared" si="6"/>
        <v>0</v>
      </c>
      <c r="K18" s="6"/>
      <c r="L18" s="6"/>
      <c r="M18" s="6">
        <f t="shared" si="2"/>
        <v>200</v>
      </c>
      <c r="N18" s="6">
        <v>200</v>
      </c>
      <c r="O18" s="6"/>
      <c r="P18" s="6"/>
      <c r="Q18" s="6"/>
      <c r="R18" s="6"/>
      <c r="S18" s="6">
        <f t="shared" si="4"/>
        <v>0.9</v>
      </c>
      <c r="T18" s="6">
        <v>0</v>
      </c>
      <c r="U18" s="6">
        <v>0.9</v>
      </c>
      <c r="V18" s="6"/>
    </row>
    <row r="19" s="1" customFormat="1" ht="24.6" customHeight="1" spans="1:22">
      <c r="A19" s="6" t="s">
        <v>53</v>
      </c>
      <c r="B19" s="17">
        <f t="shared" si="3"/>
        <v>601.7</v>
      </c>
      <c r="C19" s="17"/>
      <c r="D19" s="17"/>
      <c r="E19" s="6">
        <f t="shared" si="5"/>
        <v>250</v>
      </c>
      <c r="F19" s="6"/>
      <c r="G19" s="6">
        <v>250</v>
      </c>
      <c r="H19" s="6"/>
      <c r="I19" s="6">
        <f t="shared" si="1"/>
        <v>350</v>
      </c>
      <c r="J19" s="6">
        <f t="shared" si="6"/>
        <v>100</v>
      </c>
      <c r="K19" s="6"/>
      <c r="L19" s="6">
        <v>100</v>
      </c>
      <c r="M19" s="6">
        <f t="shared" si="2"/>
        <v>250</v>
      </c>
      <c r="N19" s="6">
        <v>200</v>
      </c>
      <c r="O19" s="6"/>
      <c r="P19" s="6">
        <v>50</v>
      </c>
      <c r="Q19" s="6"/>
      <c r="R19" s="6"/>
      <c r="S19" s="6">
        <f t="shared" si="4"/>
        <v>1.7</v>
      </c>
      <c r="T19" s="6">
        <v>0</v>
      </c>
      <c r="U19" s="6">
        <v>1.7</v>
      </c>
      <c r="V19" s="6"/>
    </row>
    <row r="20" s="1" customFormat="1" ht="24.6" customHeight="1" spans="1:22">
      <c r="A20" s="6" t="s">
        <v>54</v>
      </c>
      <c r="B20" s="19">
        <f t="shared" si="3"/>
        <v>747.245</v>
      </c>
      <c r="C20" s="17"/>
      <c r="D20" s="17"/>
      <c r="E20" s="6">
        <f t="shared" si="5"/>
        <v>280</v>
      </c>
      <c r="F20" s="6"/>
      <c r="G20" s="6">
        <v>280</v>
      </c>
      <c r="H20" s="6"/>
      <c r="I20" s="6">
        <f t="shared" si="1"/>
        <v>324</v>
      </c>
      <c r="J20" s="6">
        <f t="shared" si="6"/>
        <v>0</v>
      </c>
      <c r="K20" s="6"/>
      <c r="L20" s="6"/>
      <c r="M20" s="6">
        <f t="shared" si="2"/>
        <v>300</v>
      </c>
      <c r="N20" s="6"/>
      <c r="O20" s="6">
        <v>300</v>
      </c>
      <c r="P20" s="6"/>
      <c r="Q20" s="6"/>
      <c r="R20" s="6">
        <v>24</v>
      </c>
      <c r="S20" s="6">
        <f t="shared" si="4"/>
        <v>143.245</v>
      </c>
      <c r="T20" s="6">
        <f>50+91</f>
        <v>141</v>
      </c>
      <c r="U20" s="6">
        <f>1.9+0.345</f>
        <v>2.245</v>
      </c>
      <c r="V20" s="6"/>
    </row>
    <row r="21" s="1" customFormat="1" ht="24.6" customHeight="1" spans="1:22">
      <c r="A21" s="6" t="s">
        <v>55</v>
      </c>
      <c r="B21" s="19">
        <f t="shared" si="3"/>
        <v>60.18</v>
      </c>
      <c r="C21" s="17"/>
      <c r="D21" s="17"/>
      <c r="E21" s="6"/>
      <c r="F21" s="6"/>
      <c r="G21" s="6"/>
      <c r="H21" s="6"/>
      <c r="I21" s="6">
        <f t="shared" si="1"/>
        <v>60</v>
      </c>
      <c r="J21" s="6"/>
      <c r="K21" s="6"/>
      <c r="L21" s="6"/>
      <c r="M21" s="6">
        <f t="shared" si="2"/>
        <v>0</v>
      </c>
      <c r="N21" s="6"/>
      <c r="O21" s="6"/>
      <c r="P21" s="6"/>
      <c r="Q21" s="6"/>
      <c r="R21" s="6">
        <v>60</v>
      </c>
      <c r="S21" s="6">
        <f t="shared" si="4"/>
        <v>0.18</v>
      </c>
      <c r="T21" s="6"/>
      <c r="U21" s="6">
        <v>0.18</v>
      </c>
      <c r="V21" s="6"/>
    </row>
    <row r="22" s="1" customFormat="1" ht="24.6" customHeight="1" spans="1:22">
      <c r="A22" s="6" t="s">
        <v>56</v>
      </c>
      <c r="B22" s="17">
        <f t="shared" si="3"/>
        <v>150.5</v>
      </c>
      <c r="C22" s="17"/>
      <c r="D22" s="17"/>
      <c r="E22" s="6">
        <f t="shared" si="5"/>
        <v>150</v>
      </c>
      <c r="F22" s="20"/>
      <c r="G22" s="20">
        <v>150</v>
      </c>
      <c r="H22" s="20"/>
      <c r="I22" s="6">
        <f t="shared" si="1"/>
        <v>0</v>
      </c>
      <c r="J22" s="6">
        <f>SUM(K22:L22)</f>
        <v>0</v>
      </c>
      <c r="K22" s="6"/>
      <c r="L22" s="6"/>
      <c r="M22" s="6">
        <f t="shared" si="2"/>
        <v>0</v>
      </c>
      <c r="N22" s="20"/>
      <c r="O22" s="20"/>
      <c r="P22" s="20"/>
      <c r="Q22" s="20"/>
      <c r="R22" s="20"/>
      <c r="S22" s="6">
        <f t="shared" si="4"/>
        <v>0.5</v>
      </c>
      <c r="T22" s="6">
        <v>0</v>
      </c>
      <c r="U22" s="20">
        <v>0.5</v>
      </c>
      <c r="V22" s="20"/>
    </row>
  </sheetData>
  <mergeCells count="34">
    <mergeCell ref="A1:U1"/>
    <mergeCell ref="P2:Q2"/>
    <mergeCell ref="U2:V2"/>
    <mergeCell ref="C3:D3"/>
    <mergeCell ref="E3:H3"/>
    <mergeCell ref="I3:R3"/>
    <mergeCell ref="S3:V3"/>
    <mergeCell ref="E4:H4"/>
    <mergeCell ref="J4:L4"/>
    <mergeCell ref="M4:Q4"/>
    <mergeCell ref="S4:V4"/>
    <mergeCell ref="N5:P5"/>
    <mergeCell ref="T5:U5"/>
    <mergeCell ref="T6:U6"/>
    <mergeCell ref="A3:A7"/>
    <mergeCell ref="B3:B7"/>
    <mergeCell ref="C6:C7"/>
    <mergeCell ref="D6:D7"/>
    <mergeCell ref="E5:E7"/>
    <mergeCell ref="F5:F6"/>
    <mergeCell ref="G5:G6"/>
    <mergeCell ref="H5:H6"/>
    <mergeCell ref="I4:I7"/>
    <mergeCell ref="J5:J7"/>
    <mergeCell ref="K6:K7"/>
    <mergeCell ref="L6:L7"/>
    <mergeCell ref="M5:M7"/>
    <mergeCell ref="N6:N7"/>
    <mergeCell ref="O6:O7"/>
    <mergeCell ref="P6:P7"/>
    <mergeCell ref="Q6:Q7"/>
    <mergeCell ref="R6:R7"/>
    <mergeCell ref="S5:S7"/>
    <mergeCell ref="V6:V7"/>
  </mergeCells>
  <pageMargins left="0.708661417322835" right="0.708661417322835" top="0.748031496062992" bottom="0.748031496062992" header="0.31496062992126" footer="0.31496062992126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2023年衔接资金分配表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银杏果</cp:lastModifiedBy>
  <dcterms:created xsi:type="dcterms:W3CDTF">2023-08-02T02:05:00Z</dcterms:created>
  <cp:lastPrinted>2023-08-02T07:03:00Z</cp:lastPrinted>
  <dcterms:modified xsi:type="dcterms:W3CDTF">2023-08-03T02:50:41Z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